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УКС\МК 2026 г\строительство дороги (Шапово)\НОВОЕ\"/>
    </mc:Choice>
  </mc:AlternateContent>
  <xr:revisionPtr revIDLastSave="0" documentId="13_ncr:1_{CF740411-31FF-45CB-9D1B-F89FE4C4A1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 " sheetId="2" r:id="rId1"/>
  </sheets>
  <calcPr calcId="181029"/>
</workbook>
</file>

<file path=xl/calcChain.xml><?xml version="1.0" encoding="utf-8"?>
<calcChain xmlns="http://schemas.openxmlformats.org/spreadsheetml/2006/main">
  <c r="E16" i="2" l="1"/>
  <c r="E15" i="2"/>
  <c r="E12" i="2"/>
  <c r="E18" i="2"/>
  <c r="E17" i="2"/>
  <c r="E14" i="2"/>
  <c r="E13" i="2"/>
  <c r="E11" i="2"/>
  <c r="E10" i="2"/>
  <c r="E9" i="2"/>
  <c r="E19" i="2"/>
  <c r="F19" i="2" l="1"/>
  <c r="F18" i="2"/>
  <c r="F17" i="2"/>
  <c r="F16" i="2"/>
  <c r="F15" i="2"/>
  <c r="F14" i="2"/>
  <c r="F13" i="2"/>
  <c r="F12" i="2"/>
  <c r="F11" i="2"/>
  <c r="F10" i="2"/>
  <c r="F9" i="2"/>
  <c r="F20" i="2" l="1"/>
  <c r="F21" i="2" s="1"/>
  <c r="F22" i="2" l="1"/>
  <c r="F23" i="2" s="1"/>
</calcChain>
</file>

<file path=xl/sharedStrings.xml><?xml version="1.0" encoding="utf-8"?>
<sst xmlns="http://schemas.openxmlformats.org/spreadsheetml/2006/main" count="63" uniqueCount="49">
  <si>
    <t>Устройство пожарных гидрантов на водопроводной сети по адресу Рязанская область, Рязанский район</t>
  </si>
  <si>
    <t>(наименование объекта)</t>
  </si>
  <si>
    <t>№ в ЛСР</t>
  </si>
  <si>
    <t>Наименование конструктивных решений (элементов), комплексов (видов) работ</t>
  </si>
  <si>
    <t>Единица измерения</t>
  </si>
  <si>
    <t>Количество (объем работ)</t>
  </si>
  <si>
    <t>Цена, руб.</t>
  </si>
  <si>
    <t>Страна происхождения оборудования</t>
  </si>
  <si>
    <t>На единицу измерения</t>
  </si>
  <si>
    <t>Всего</t>
  </si>
  <si>
    <t>1</t>
  </si>
  <si>
    <t>2</t>
  </si>
  <si>
    <t>3</t>
  </si>
  <si>
    <t>4</t>
  </si>
  <si>
    <t>5</t>
  </si>
  <si>
    <t>6</t>
  </si>
  <si>
    <t>Итого</t>
  </si>
  <si>
    <t>Начальная (максимальная) цена контракта без НДС</t>
  </si>
  <si>
    <t>Начальная (максимальная) цена контракта с НДС</t>
  </si>
  <si>
    <t>Количе-ство            (объем работ)</t>
  </si>
  <si>
    <t>Подрядчик   ___________________________________________________________________</t>
  </si>
  <si>
    <t>№ ЛСР</t>
  </si>
  <si>
    <t xml:space="preserve">                                                                                                                                                                          (должность, подпись, инициалы, фамилия)</t>
  </si>
  <si>
    <t>ПРОЕКТ СМЕТЫ КОНТРАКТА</t>
  </si>
  <si>
    <t>шт</t>
  </si>
  <si>
    <t xml:space="preserve">Строительство автомобильной дороги Большое Шапово - МТФ в с. Подвязье в Рязанском районе Рязанской области  </t>
  </si>
  <si>
    <t>Демонтажные работы</t>
  </si>
  <si>
    <t>Очистка территории строительства</t>
  </si>
  <si>
    <t>Рекультивация временной полосы отвода</t>
  </si>
  <si>
    <t>Земляное полотно</t>
  </si>
  <si>
    <t>Укрепительные работы</t>
  </si>
  <si>
    <t>Дорожная одежда</t>
  </si>
  <si>
    <t>Искусственные сооружения</t>
  </si>
  <si>
    <t>Пересечения и примыкания</t>
  </si>
  <si>
    <t>Обустройство дороги</t>
  </si>
  <si>
    <t xml:space="preserve">Восстановление и закрепление трассы </t>
  </si>
  <si>
    <t>ЛС 01-01-01</t>
  </si>
  <si>
    <t>ЛС 01-01-02</t>
  </si>
  <si>
    <t>ЛС 01-01-03</t>
  </si>
  <si>
    <t>ЛС 02-01-01</t>
  </si>
  <si>
    <t>ЛС 02-01-02</t>
  </si>
  <si>
    <t>ЛС 02-01-03</t>
  </si>
  <si>
    <t>ЛС 02-01-04</t>
  </si>
  <si>
    <t>ЛС 02-01-05</t>
  </si>
  <si>
    <t>ЛС 07-01-01</t>
  </si>
  <si>
    <t>НДС 22%</t>
  </si>
  <si>
    <t>СР-01</t>
  </si>
  <si>
    <t xml:space="preserve">Непредвиденные работы и затраты </t>
  </si>
  <si>
    <r>
      <t xml:space="preserve">Заказчик       </t>
    </r>
    <r>
      <rPr>
        <u/>
        <sz val="10"/>
        <rFont val="Times New Roman"/>
        <family val="1"/>
        <charset val="204"/>
      </rPr>
      <t xml:space="preserve">   Директор МКУ "УКС Рязанского округа"                                        Коршунов К. И.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</si>
</sst>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;\-#\ ##0"/>
  </numFmts>
  <fonts count="9" x14ac:knownFonts="1">
    <font>
      <sz val="8"/>
      <name val="Verdana"/>
      <charset val="204"/>
    </font>
    <font>
      <sz val="8"/>
      <name val="Verdana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6"/>
      <name val="Times New Roman"/>
      <family val="1"/>
      <charset val="204"/>
    </font>
    <font>
      <u/>
      <sz val="10"/>
      <name val="Times New Roman"/>
      <family val="1"/>
      <charset val="204"/>
    </font>
    <font>
      <sz val="10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164" fontId="5" fillId="0" borderId="2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4" fontId="2" fillId="0" borderId="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top"/>
    </xf>
    <xf numFmtId="0" fontId="5" fillId="0" borderId="0" xfId="0" applyFont="1"/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2DE3C-BE85-47E2-BC9F-78E1CB0C92B4}">
  <dimension ref="A1:M31"/>
  <sheetViews>
    <sheetView tabSelected="1" zoomScaleNormal="100" workbookViewId="0">
      <selection activeCell="E32" sqref="E32"/>
    </sheetView>
  </sheetViews>
  <sheetFormatPr defaultRowHeight="10.5" x14ac:dyDescent="0.15"/>
  <cols>
    <col min="1" max="1" width="10" customWidth="1"/>
    <col min="2" max="2" width="42.140625" customWidth="1"/>
    <col min="3" max="3" width="10.85546875" customWidth="1"/>
    <col min="4" max="4" width="8.5703125" customWidth="1"/>
    <col min="5" max="5" width="15" customWidth="1"/>
    <col min="6" max="6" width="16.7109375" customWidth="1"/>
    <col min="7" max="7" width="100.7109375" hidden="1" customWidth="1"/>
    <col min="8" max="8" width="6.42578125" hidden="1" customWidth="1"/>
    <col min="9" max="9" width="30.7109375" hidden="1" customWidth="1"/>
    <col min="10" max="11" width="10.5703125" hidden="1" customWidth="1"/>
    <col min="12" max="12" width="2.140625" hidden="1" customWidth="1"/>
    <col min="13" max="13" width="0.28515625" hidden="1" customWidth="1"/>
  </cols>
  <sheetData>
    <row r="1" spans="1:13" ht="15.75" x14ac:dyDescent="0.15">
      <c r="A1" s="19" t="s">
        <v>23</v>
      </c>
      <c r="B1" s="19"/>
      <c r="C1" s="19"/>
      <c r="D1" s="19"/>
      <c r="E1" s="19"/>
      <c r="F1" s="19"/>
    </row>
    <row r="2" spans="1:13" ht="9.75" customHeight="1" x14ac:dyDescent="0.15">
      <c r="A2" s="20"/>
      <c r="B2" s="20"/>
      <c r="C2" s="20"/>
      <c r="D2" s="20"/>
      <c r="E2" s="20"/>
      <c r="F2" s="20"/>
    </row>
    <row r="3" spans="1:13" ht="18.75" customHeight="1" x14ac:dyDescent="0.15">
      <c r="A3" s="21" t="s">
        <v>25</v>
      </c>
      <c r="B3" s="21"/>
      <c r="C3" s="21"/>
      <c r="D3" s="21"/>
      <c r="E3" s="21"/>
      <c r="F3" s="21"/>
      <c r="G3" s="1" t="s">
        <v>0</v>
      </c>
    </row>
    <row r="4" spans="1:13" x14ac:dyDescent="0.15">
      <c r="A4" s="22" t="s">
        <v>1</v>
      </c>
      <c r="B4" s="22"/>
      <c r="C4" s="22"/>
      <c r="D4" s="22"/>
      <c r="E4" s="22"/>
      <c r="F4" s="22"/>
    </row>
    <row r="5" spans="1:13" ht="15.75" x14ac:dyDescent="0.15">
      <c r="A5" s="20"/>
      <c r="B5" s="20"/>
      <c r="C5" s="20"/>
      <c r="D5" s="20"/>
      <c r="E5" s="20"/>
      <c r="F5" s="20"/>
    </row>
    <row r="6" spans="1:13" ht="30" customHeight="1" x14ac:dyDescent="0.15">
      <c r="A6" s="18" t="s">
        <v>21</v>
      </c>
      <c r="B6" s="18" t="s">
        <v>3</v>
      </c>
      <c r="C6" s="18" t="s">
        <v>4</v>
      </c>
      <c r="D6" s="18" t="s">
        <v>19</v>
      </c>
      <c r="E6" s="18" t="s">
        <v>6</v>
      </c>
      <c r="F6" s="18"/>
      <c r="H6" s="2" t="s">
        <v>2</v>
      </c>
      <c r="I6" s="2" t="s">
        <v>3</v>
      </c>
      <c r="J6" s="2" t="s">
        <v>4</v>
      </c>
      <c r="K6" s="2" t="s">
        <v>5</v>
      </c>
      <c r="L6" s="2" t="s">
        <v>6</v>
      </c>
      <c r="M6" s="2" t="s">
        <v>7</v>
      </c>
    </row>
    <row r="7" spans="1:13" ht="34.5" customHeight="1" x14ac:dyDescent="0.15">
      <c r="A7" s="18"/>
      <c r="B7" s="18"/>
      <c r="C7" s="18"/>
      <c r="D7" s="18"/>
      <c r="E7" s="7" t="s">
        <v>8</v>
      </c>
      <c r="F7" s="7" t="s">
        <v>9</v>
      </c>
    </row>
    <row r="8" spans="1:13" ht="12.75" x14ac:dyDescent="0.15">
      <c r="A8" s="8" t="s">
        <v>10</v>
      </c>
      <c r="B8" s="8" t="s">
        <v>11</v>
      </c>
      <c r="C8" s="8" t="s">
        <v>12</v>
      </c>
      <c r="D8" s="8" t="s">
        <v>13</v>
      </c>
      <c r="E8" s="8" t="s">
        <v>14</v>
      </c>
      <c r="F8" s="8" t="s">
        <v>15</v>
      </c>
    </row>
    <row r="9" spans="1:13" ht="12.75" x14ac:dyDescent="0.15">
      <c r="A9" s="9" t="s">
        <v>36</v>
      </c>
      <c r="B9" s="10" t="s">
        <v>26</v>
      </c>
      <c r="C9" s="7" t="s">
        <v>24</v>
      </c>
      <c r="D9" s="11">
        <v>1</v>
      </c>
      <c r="E9" s="12">
        <f>ROUND(727723.42*1.016*1.041,2)</f>
        <v>769681.04</v>
      </c>
      <c r="F9" s="12">
        <f>D9*E9</f>
        <v>769681.04</v>
      </c>
    </row>
    <row r="10" spans="1:13" ht="12.75" x14ac:dyDescent="0.15">
      <c r="A10" s="9" t="s">
        <v>37</v>
      </c>
      <c r="B10" s="10" t="s">
        <v>27</v>
      </c>
      <c r="C10" s="7" t="s">
        <v>24</v>
      </c>
      <c r="D10" s="11">
        <v>1</v>
      </c>
      <c r="E10" s="12">
        <f>ROUND(404520.01*1.016*1.041,2)</f>
        <v>427843.02</v>
      </c>
      <c r="F10" s="12">
        <f t="shared" ref="F10:F19" si="0">D10*E10</f>
        <v>427843.02</v>
      </c>
    </row>
    <row r="11" spans="1:13" ht="12.75" x14ac:dyDescent="0.15">
      <c r="A11" s="9" t="s">
        <v>38</v>
      </c>
      <c r="B11" s="10" t="s">
        <v>28</v>
      </c>
      <c r="C11" s="7" t="s">
        <v>24</v>
      </c>
      <c r="D11" s="11">
        <v>1</v>
      </c>
      <c r="E11" s="12">
        <f>ROUND(9306374.58*1.016*1.041,2)</f>
        <v>9842942.9100000001</v>
      </c>
      <c r="F11" s="12">
        <f t="shared" si="0"/>
        <v>9842942.9100000001</v>
      </c>
    </row>
    <row r="12" spans="1:13" ht="12.75" x14ac:dyDescent="0.15">
      <c r="A12" s="9" t="s">
        <v>39</v>
      </c>
      <c r="B12" s="10" t="s">
        <v>29</v>
      </c>
      <c r="C12" s="7" t="s">
        <v>24</v>
      </c>
      <c r="D12" s="11">
        <v>1</v>
      </c>
      <c r="E12" s="12">
        <f>ROUND(45945349.92*1.016*1.041,2)+0.01</f>
        <v>48594375.019999996</v>
      </c>
      <c r="F12" s="12">
        <f t="shared" si="0"/>
        <v>48594375.019999996</v>
      </c>
    </row>
    <row r="13" spans="1:13" ht="12.75" x14ac:dyDescent="0.15">
      <c r="A13" s="9" t="s">
        <v>40</v>
      </c>
      <c r="B13" s="10" t="s">
        <v>30</v>
      </c>
      <c r="C13" s="7" t="s">
        <v>24</v>
      </c>
      <c r="D13" s="11">
        <v>1</v>
      </c>
      <c r="E13" s="12">
        <f>ROUND(3619985.84*1.016*1.041,2)</f>
        <v>3828699.74</v>
      </c>
      <c r="F13" s="12">
        <f t="shared" si="0"/>
        <v>3828699.74</v>
      </c>
    </row>
    <row r="14" spans="1:13" ht="12.75" x14ac:dyDescent="0.15">
      <c r="A14" s="9" t="s">
        <v>41</v>
      </c>
      <c r="B14" s="10" t="s">
        <v>31</v>
      </c>
      <c r="C14" s="7" t="s">
        <v>24</v>
      </c>
      <c r="D14" s="11">
        <v>1</v>
      </c>
      <c r="E14" s="12">
        <f>ROUND(174584193.74*1.016*1.041,2)</f>
        <v>184650020.00999999</v>
      </c>
      <c r="F14" s="12">
        <f t="shared" si="0"/>
        <v>184650020.00999999</v>
      </c>
    </row>
    <row r="15" spans="1:13" ht="12.75" x14ac:dyDescent="0.15">
      <c r="A15" s="9" t="s">
        <v>42</v>
      </c>
      <c r="B15" s="10" t="s">
        <v>32</v>
      </c>
      <c r="C15" s="7" t="s">
        <v>24</v>
      </c>
      <c r="D15" s="11">
        <v>1</v>
      </c>
      <c r="E15" s="12">
        <f>ROUND(2574546.4*1.016*1.041,2)-0.01</f>
        <v>2722984.4400000004</v>
      </c>
      <c r="F15" s="12">
        <f t="shared" si="0"/>
        <v>2722984.4400000004</v>
      </c>
    </row>
    <row r="16" spans="1:13" ht="12.75" x14ac:dyDescent="0.15">
      <c r="A16" s="9" t="s">
        <v>43</v>
      </c>
      <c r="B16" s="10" t="s">
        <v>33</v>
      </c>
      <c r="C16" s="7" t="s">
        <v>24</v>
      </c>
      <c r="D16" s="11">
        <v>1</v>
      </c>
      <c r="E16" s="12">
        <f>ROUND(23036422.26*1.016*1.041,2)+0.01</f>
        <v>24364610.23</v>
      </c>
      <c r="F16" s="12">
        <f t="shared" si="0"/>
        <v>24364610.23</v>
      </c>
    </row>
    <row r="17" spans="1:6" ht="12.75" x14ac:dyDescent="0.15">
      <c r="A17" s="9" t="s">
        <v>44</v>
      </c>
      <c r="B17" s="10" t="s">
        <v>34</v>
      </c>
      <c r="C17" s="7" t="s">
        <v>24</v>
      </c>
      <c r="D17" s="11">
        <v>1</v>
      </c>
      <c r="E17" s="12">
        <f>ROUND(676234.6*1.016*1.041,2)</f>
        <v>715223.58</v>
      </c>
      <c r="F17" s="12">
        <f t="shared" si="0"/>
        <v>715223.58</v>
      </c>
    </row>
    <row r="18" spans="1:6" ht="12.75" x14ac:dyDescent="0.15">
      <c r="A18" s="9" t="s">
        <v>46</v>
      </c>
      <c r="B18" s="10" t="s">
        <v>35</v>
      </c>
      <c r="C18" s="7" t="s">
        <v>24</v>
      </c>
      <c r="D18" s="11">
        <v>1</v>
      </c>
      <c r="E18" s="12">
        <f>ROUND(100410*1.016,2)</f>
        <v>102016.56</v>
      </c>
      <c r="F18" s="12">
        <f t="shared" si="0"/>
        <v>102016.56</v>
      </c>
    </row>
    <row r="19" spans="1:6" ht="12.75" x14ac:dyDescent="0.15">
      <c r="A19" s="9"/>
      <c r="B19" s="10" t="s">
        <v>47</v>
      </c>
      <c r="C19" s="7" t="s">
        <v>24</v>
      </c>
      <c r="D19" s="11">
        <v>1</v>
      </c>
      <c r="E19" s="12">
        <f>ROUND(8280551.9,2)</f>
        <v>8280551.9000000004</v>
      </c>
      <c r="F19" s="12">
        <f t="shared" si="0"/>
        <v>8280551.9000000004</v>
      </c>
    </row>
    <row r="20" spans="1:6" ht="12.75" x14ac:dyDescent="0.15">
      <c r="A20" s="8"/>
      <c r="B20" s="13" t="s">
        <v>16</v>
      </c>
      <c r="C20" s="14"/>
      <c r="D20" s="14"/>
      <c r="E20" s="14"/>
      <c r="F20" s="15">
        <f>SUM(F9:F19)</f>
        <v>284298948.44999993</v>
      </c>
    </row>
    <row r="21" spans="1:6" ht="25.5" x14ac:dyDescent="0.15">
      <c r="A21" s="8"/>
      <c r="B21" s="13" t="s">
        <v>17</v>
      </c>
      <c r="C21" s="14"/>
      <c r="D21" s="14"/>
      <c r="E21" s="14"/>
      <c r="F21" s="15">
        <f>F20</f>
        <v>284298948.44999993</v>
      </c>
    </row>
    <row r="22" spans="1:6" ht="12.75" x14ac:dyDescent="0.15">
      <c r="A22" s="8"/>
      <c r="B22" s="13" t="s">
        <v>45</v>
      </c>
      <c r="C22" s="14"/>
      <c r="D22" s="14"/>
      <c r="E22" s="14"/>
      <c r="F22" s="15">
        <f>ROUND(F21*0.22,2)</f>
        <v>62545768.659999996</v>
      </c>
    </row>
    <row r="23" spans="1:6" ht="25.5" x14ac:dyDescent="0.15">
      <c r="A23" s="8"/>
      <c r="B23" s="13" t="s">
        <v>18</v>
      </c>
      <c r="C23" s="14"/>
      <c r="D23" s="14"/>
      <c r="E23" s="14"/>
      <c r="F23" s="15">
        <f>ROUND(F21+F22,2)</f>
        <v>346844717.11000001</v>
      </c>
    </row>
    <row r="24" spans="1:6" ht="15.75" x14ac:dyDescent="0.15">
      <c r="A24" s="4"/>
      <c r="B24" s="5"/>
      <c r="C24" s="4"/>
      <c r="D24" s="4"/>
      <c r="E24" s="4"/>
      <c r="F24" s="6"/>
    </row>
    <row r="25" spans="1:6" ht="12.75" x14ac:dyDescent="0.15">
      <c r="A25" s="16"/>
      <c r="B25" s="23" t="s">
        <v>48</v>
      </c>
      <c r="C25" s="24"/>
      <c r="D25" s="24"/>
      <c r="E25" s="24"/>
      <c r="F25" s="24"/>
    </row>
    <row r="26" spans="1:6" x14ac:dyDescent="0.15">
      <c r="A26" s="25" t="s">
        <v>22</v>
      </c>
      <c r="B26" s="26"/>
      <c r="C26" s="26"/>
      <c r="D26" s="26"/>
      <c r="E26" s="26"/>
      <c r="F26" s="26"/>
    </row>
    <row r="27" spans="1:6" ht="12.75" x14ac:dyDescent="0.15">
      <c r="A27" s="23"/>
      <c r="B27" s="23"/>
      <c r="C27" s="23"/>
      <c r="D27" s="23"/>
      <c r="E27" s="23"/>
      <c r="F27" s="23"/>
    </row>
    <row r="28" spans="1:6" ht="12.75" x14ac:dyDescent="0.15">
      <c r="A28" s="16"/>
      <c r="B28" s="23" t="s">
        <v>20</v>
      </c>
      <c r="C28" s="24"/>
      <c r="D28" s="24"/>
      <c r="E28" s="24"/>
      <c r="F28" s="24"/>
    </row>
    <row r="29" spans="1:6" x14ac:dyDescent="0.15">
      <c r="A29" s="25" t="s">
        <v>22</v>
      </c>
      <c r="B29" s="26"/>
      <c r="C29" s="26"/>
      <c r="D29" s="26"/>
      <c r="E29" s="26"/>
      <c r="F29" s="26"/>
    </row>
    <row r="30" spans="1:6" ht="12.75" x14ac:dyDescent="0.2">
      <c r="A30" s="17"/>
      <c r="B30" s="17"/>
      <c r="C30" s="17"/>
      <c r="D30" s="17"/>
      <c r="E30" s="17"/>
      <c r="F30" s="17"/>
    </row>
    <row r="31" spans="1:6" ht="15.75" x14ac:dyDescent="0.25">
      <c r="A31" s="3"/>
      <c r="B31" s="3"/>
      <c r="C31" s="3"/>
      <c r="D31" s="3"/>
      <c r="E31" s="3"/>
      <c r="F31" s="3"/>
    </row>
  </sheetData>
  <mergeCells count="15">
    <mergeCell ref="B25:F25"/>
    <mergeCell ref="A26:F26"/>
    <mergeCell ref="A27:F27"/>
    <mergeCell ref="B28:F28"/>
    <mergeCell ref="A29:F29"/>
    <mergeCell ref="A1:F1"/>
    <mergeCell ref="A2:F2"/>
    <mergeCell ref="A3:F3"/>
    <mergeCell ref="A4:F4"/>
    <mergeCell ref="A5:F5"/>
    <mergeCell ref="A6:A7"/>
    <mergeCell ref="B6:B7"/>
    <mergeCell ref="C6:C7"/>
    <mergeCell ref="D6:D7"/>
    <mergeCell ref="E6:F6"/>
  </mergeCells>
  <phoneticPr fontId="1" type="noConversion"/>
  <pageMargins left="0.31496062992125984" right="0.31496062992125984" top="0.39370078740157483" bottom="0.59055118110236227" header="0.39370078740157483" footer="0.39370078740157483"/>
  <pageSetup paperSize="9" orientation="portrait" r:id="rId1"/>
  <headerFooter>
    <oddFooter>&amp;R&amp;8&amp;P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Лазин Илья Александрович</cp:lastModifiedBy>
  <cp:lastPrinted>2026-03-31T08:27:23Z</cp:lastPrinted>
  <dcterms:created xsi:type="dcterms:W3CDTF">2025-05-16T14:01:55Z</dcterms:created>
  <dcterms:modified xsi:type="dcterms:W3CDTF">2026-04-01T12:33:08Z</dcterms:modified>
</cp:coreProperties>
</file>